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9045"/>
  </bookViews>
  <sheets>
    <sheet name="NFS" sheetId="1" r:id="rId1"/>
    <sheet name="Data"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1" l="1"/>
  <c r="K12" i="1"/>
  <c r="J31" i="1"/>
  <c r="J35" i="1" l="1"/>
  <c r="D8" i="1" l="1"/>
  <c r="C12" i="1" l="1"/>
  <c r="C13" i="1"/>
  <c r="C14" i="1"/>
  <c r="C15" i="1"/>
  <c r="C16" i="1"/>
  <c r="C17" i="1"/>
  <c r="C18" i="1"/>
  <c r="C19" i="1"/>
  <c r="C20" i="1"/>
  <c r="C21" i="1"/>
  <c r="C22" i="1"/>
  <c r="C23" i="1"/>
  <c r="C24" i="1"/>
  <c r="C25" i="1"/>
  <c r="C26" i="1"/>
  <c r="C27" i="1"/>
  <c r="C28" i="1"/>
  <c r="C29" i="1"/>
  <c r="C11" i="1"/>
  <c r="H12" i="1" l="1"/>
  <c r="H13" i="1"/>
  <c r="H14" i="1"/>
  <c r="H15" i="1"/>
  <c r="H16" i="1"/>
  <c r="H17" i="1"/>
  <c r="H18" i="1"/>
  <c r="H19" i="1"/>
  <c r="H20" i="1"/>
  <c r="H21" i="1"/>
  <c r="H22" i="1"/>
  <c r="H23" i="1"/>
  <c r="H24" i="1"/>
  <c r="H25" i="1"/>
  <c r="H26" i="1"/>
  <c r="H27" i="1"/>
  <c r="H28" i="1"/>
  <c r="H29" i="1"/>
  <c r="H11" i="1"/>
  <c r="G11" i="1"/>
  <c r="G12" i="1"/>
  <c r="G13" i="1"/>
  <c r="G14" i="1"/>
  <c r="J14" i="1" s="1"/>
  <c r="G15" i="1"/>
  <c r="G16" i="1"/>
  <c r="G17" i="1"/>
  <c r="G18" i="1"/>
  <c r="G19" i="1"/>
  <c r="G20" i="1"/>
  <c r="G21" i="1"/>
  <c r="J21" i="1" s="1"/>
  <c r="G22" i="1"/>
  <c r="G23" i="1"/>
  <c r="G24" i="1"/>
  <c r="G25" i="1"/>
  <c r="G26" i="1"/>
  <c r="G27" i="1"/>
  <c r="G28" i="1"/>
  <c r="G29" i="1"/>
  <c r="J8" i="1"/>
  <c r="I22" i="1" l="1"/>
  <c r="J22" i="1"/>
  <c r="I18" i="1"/>
  <c r="J18" i="1"/>
  <c r="I29" i="1"/>
  <c r="J29" i="1"/>
  <c r="I25" i="1"/>
  <c r="J25" i="1"/>
  <c r="I17" i="1"/>
  <c r="J17" i="1"/>
  <c r="I27" i="1"/>
  <c r="J27" i="1"/>
  <c r="I23" i="1"/>
  <c r="J23" i="1"/>
  <c r="I19" i="1"/>
  <c r="J19" i="1"/>
  <c r="I15" i="1"/>
  <c r="J15" i="1"/>
  <c r="J11" i="1"/>
  <c r="I26" i="1"/>
  <c r="J26" i="1"/>
  <c r="J13" i="1"/>
  <c r="I28" i="1"/>
  <c r="J28" i="1"/>
  <c r="I24" i="1"/>
  <c r="J24" i="1"/>
  <c r="I20" i="1"/>
  <c r="J20" i="1"/>
  <c r="I16" i="1"/>
  <c r="J16" i="1"/>
  <c r="I12" i="1"/>
  <c r="J12" i="1"/>
  <c r="I14" i="1"/>
  <c r="I11" i="1"/>
  <c r="I13" i="1"/>
  <c r="I21" i="1"/>
  <c r="J34" i="1" l="1"/>
  <c r="J32" i="1"/>
  <c r="J33" i="1"/>
</calcChain>
</file>

<file path=xl/sharedStrings.xml><?xml version="1.0" encoding="utf-8"?>
<sst xmlns="http://schemas.openxmlformats.org/spreadsheetml/2006/main" count="104" uniqueCount="62">
  <si>
    <t xml:space="preserve">Nom complet : </t>
  </si>
  <si>
    <t>Kamel Benkamel</t>
  </si>
  <si>
    <t xml:space="preserve">Sexe : </t>
  </si>
  <si>
    <t xml:space="preserve">Age : </t>
  </si>
  <si>
    <t>Plage de référence</t>
  </si>
  <si>
    <t>GB</t>
  </si>
  <si>
    <t>Lymph</t>
  </si>
  <si>
    <t>Mid.</t>
  </si>
  <si>
    <t>Gran.</t>
  </si>
  <si>
    <t>% lymph</t>
  </si>
  <si>
    <t>% mid</t>
  </si>
  <si>
    <t>% gran</t>
  </si>
  <si>
    <t>HGB</t>
  </si>
  <si>
    <t>GR</t>
  </si>
  <si>
    <t>HCT</t>
  </si>
  <si>
    <t>VGM</t>
  </si>
  <si>
    <t>CCMH</t>
  </si>
  <si>
    <t>IDR-CV</t>
  </si>
  <si>
    <t>IDR-DS</t>
  </si>
  <si>
    <t>PLT</t>
  </si>
  <si>
    <t>VMP</t>
  </si>
  <si>
    <t>IDP</t>
  </si>
  <si>
    <t>PCT</t>
  </si>
  <si>
    <t>%</t>
  </si>
  <si>
    <t>g/dL</t>
  </si>
  <si>
    <t>fL</t>
  </si>
  <si>
    <t>pg</t>
  </si>
  <si>
    <r>
      <rPr>
        <sz val="12"/>
        <color theme="1"/>
        <rFont val="Symbol"/>
        <family val="1"/>
        <charset val="2"/>
      </rPr>
      <t xml:space="preserve">´ </t>
    </r>
    <r>
      <rPr>
        <sz val="12"/>
        <color theme="1"/>
        <rFont val="Calibri"/>
        <family val="2"/>
      </rPr>
      <t>10^3/uL</t>
    </r>
  </si>
  <si>
    <r>
      <rPr>
        <sz val="12"/>
        <color theme="1"/>
        <rFont val="Symbol"/>
        <family val="1"/>
        <charset val="2"/>
      </rPr>
      <t xml:space="preserve">´ </t>
    </r>
    <r>
      <rPr>
        <sz val="12"/>
        <color theme="1"/>
        <rFont val="Calibri"/>
        <family val="2"/>
      </rPr>
      <t>10^6/uL</t>
    </r>
  </si>
  <si>
    <t xml:space="preserve">Date naissance : </t>
  </si>
  <si>
    <t>Min</t>
  </si>
  <si>
    <t>Max</t>
  </si>
  <si>
    <t>Homme</t>
  </si>
  <si>
    <t>Femme</t>
  </si>
  <si>
    <t>Enfant</t>
  </si>
  <si>
    <t xml:space="preserve">Nombre d'éléments sanguins : </t>
  </si>
  <si>
    <t>Volume Global Moyen</t>
  </si>
  <si>
    <t>Désignation</t>
  </si>
  <si>
    <t>Indice Distribution des globules Rouges</t>
  </si>
  <si>
    <t>Volume Moyen Plaquettaire</t>
  </si>
  <si>
    <t>Concentration Corpusculaire Moyenne en Hémoglobine</t>
  </si>
  <si>
    <t>Globules Rouges</t>
  </si>
  <si>
    <t>Globules Blancs</t>
  </si>
  <si>
    <t>Hématocrite</t>
  </si>
  <si>
    <t>Hémoglobine</t>
  </si>
  <si>
    <t>Indice de Distribution Plaquettaire</t>
  </si>
  <si>
    <t>Lymphocytes</t>
  </si>
  <si>
    <t>Procalcitonine</t>
  </si>
  <si>
    <t>Plaquettes</t>
  </si>
  <si>
    <t>% Lymphocytes</t>
  </si>
  <si>
    <t>-</t>
  </si>
  <si>
    <t>Évaluation</t>
  </si>
  <si>
    <t>TCMH</t>
  </si>
  <si>
    <t>Teneur Corpusculaire Moyenne en Hémoglobine</t>
  </si>
  <si>
    <t>Écart</t>
  </si>
  <si>
    <t xml:space="preserve">Pourcentage d'éléments normaux : </t>
  </si>
  <si>
    <t xml:space="preserve">Pourcentage d'éléments bas : </t>
  </si>
  <si>
    <t xml:space="preserve">Pourcentage d'éléments élevés : </t>
  </si>
  <si>
    <t xml:space="preserve">Pourcentage des globules rouges : </t>
  </si>
  <si>
    <t xml:space="preserve">Date : </t>
  </si>
  <si>
    <t>Élément sanguin</t>
  </si>
  <si>
    <t>Résultat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</si>
</sst>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quot; ans&quot;"/>
    <numFmt numFmtId="165" formatCode="#,##0.000"/>
  </numFmts>
  <fonts count="14">
    <font>
      <sz val="11"/>
      <color theme="1"/>
      <name val="Calibri"/>
      <family val="2"/>
      <scheme val="minor"/>
    </font>
    <font>
      <sz val="12"/>
      <color theme="1"/>
      <name val="Calibri"/>
      <family val="2"/>
      <scheme val="minor"/>
    </font>
    <font>
      <sz val="12"/>
      <color theme="1"/>
      <name val="Calibri"/>
      <family val="2"/>
    </font>
    <font>
      <sz val="12"/>
      <color theme="1"/>
      <name val="Symbol"/>
      <family val="1"/>
      <charset val="2"/>
    </font>
    <font>
      <b/>
      <sz val="12"/>
      <color theme="1"/>
      <name val="Calibri"/>
      <family val="2"/>
      <scheme val="minor"/>
    </font>
    <font>
      <i/>
      <sz val="12"/>
      <color theme="1"/>
      <name val="Calibri"/>
      <family val="2"/>
      <scheme val="minor"/>
    </font>
    <font>
      <b/>
      <sz val="11"/>
      <color theme="1"/>
      <name val="Calibri"/>
      <family val="2"/>
      <scheme val="minor"/>
    </font>
    <font>
      <sz val="12"/>
      <name val="Calibri"/>
      <family val="2"/>
      <scheme val="minor"/>
    </font>
    <font>
      <b/>
      <sz val="12"/>
      <color rgb="FF002060"/>
      <name val="Calibri"/>
      <family val="2"/>
      <scheme val="minor"/>
    </font>
    <font>
      <sz val="12"/>
      <color rgb="FF002060"/>
      <name val="Calibri"/>
      <family val="2"/>
      <scheme val="minor"/>
    </font>
    <font>
      <b/>
      <sz val="11"/>
      <color rgb="FF002060"/>
      <name val="Calibri"/>
      <family val="2"/>
      <scheme val="minor"/>
    </font>
    <font>
      <b/>
      <sz val="11"/>
      <color rgb="FFD61ED9"/>
      <name val="Raleway"/>
    </font>
    <font>
      <sz val="12"/>
      <color rgb="FF303030"/>
      <name val="Arial"/>
      <family val="2"/>
    </font>
    <font>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s>
  <borders count="25">
    <border>
      <left/>
      <right/>
      <top/>
      <bottom/>
      <diagonal/>
    </border>
    <border>
      <left/>
      <right style="thick">
        <color theme="0"/>
      </right>
      <top/>
      <bottom style="thin">
        <color theme="0" tint="-0.499984740745262"/>
      </bottom>
      <diagonal/>
    </border>
    <border>
      <left style="thick">
        <color theme="0"/>
      </left>
      <right style="thick">
        <color theme="0"/>
      </right>
      <top/>
      <bottom style="thin">
        <color theme="0" tint="-0.499984740745262"/>
      </bottom>
      <diagonal/>
    </border>
    <border>
      <left style="thick">
        <color theme="0"/>
      </left>
      <right/>
      <top/>
      <bottom style="thin">
        <color theme="0" tint="-0.499984740745262"/>
      </bottom>
      <diagonal/>
    </border>
    <border>
      <left/>
      <right style="thick">
        <color theme="0"/>
      </right>
      <top style="thin">
        <color theme="0" tint="-0.499984740745262"/>
      </top>
      <bottom/>
      <diagonal/>
    </border>
    <border>
      <left style="thick">
        <color theme="0"/>
      </left>
      <right style="thick">
        <color theme="0"/>
      </right>
      <top style="thin">
        <color theme="0" tint="-0.499984740745262"/>
      </top>
      <bottom/>
      <diagonal/>
    </border>
    <border>
      <left style="thick">
        <color theme="0"/>
      </left>
      <right/>
      <top style="thin">
        <color theme="0" tint="-0.499984740745262"/>
      </top>
      <bottom/>
      <diagonal/>
    </border>
    <border>
      <left/>
      <right style="thick">
        <color theme="0"/>
      </right>
      <top style="hair">
        <color theme="0" tint="-0.34998626667073579"/>
      </top>
      <bottom style="hair">
        <color theme="0" tint="-0.34998626667073579"/>
      </bottom>
      <diagonal/>
    </border>
    <border>
      <left style="thick">
        <color theme="0"/>
      </left>
      <right style="thick">
        <color theme="0"/>
      </right>
      <top style="hair">
        <color theme="0" tint="-0.34998626667073579"/>
      </top>
      <bottom style="hair">
        <color theme="0" tint="-0.34998626667073579"/>
      </bottom>
      <diagonal/>
    </border>
    <border>
      <left style="thick">
        <color theme="0"/>
      </left>
      <right/>
      <top style="hair">
        <color theme="0" tint="-0.34998626667073579"/>
      </top>
      <bottom style="hair">
        <color theme="0" tint="-0.34998626667073579"/>
      </bottom>
      <diagonal/>
    </border>
    <border>
      <left/>
      <right style="thick">
        <color theme="0"/>
      </right>
      <top style="thin">
        <color auto="1"/>
      </top>
      <bottom style="thin">
        <color auto="1"/>
      </bottom>
      <diagonal/>
    </border>
    <border>
      <left style="thick">
        <color theme="0"/>
      </left>
      <right style="thick">
        <color theme="0"/>
      </right>
      <top style="thin">
        <color auto="1"/>
      </top>
      <bottom style="thin">
        <color auto="1"/>
      </bottom>
      <diagonal/>
    </border>
    <border>
      <left style="thick">
        <color theme="0"/>
      </left>
      <right/>
      <top style="thin">
        <color auto="1"/>
      </top>
      <bottom style="thin">
        <color auto="1"/>
      </bottom>
      <diagonal/>
    </border>
    <border>
      <left/>
      <right style="thick">
        <color theme="0"/>
      </right>
      <top/>
      <bottom/>
      <diagonal/>
    </border>
    <border>
      <left style="thick">
        <color theme="0"/>
      </left>
      <right/>
      <top/>
      <bottom/>
      <diagonal/>
    </border>
    <border>
      <left/>
      <right/>
      <top style="thin">
        <color theme="0" tint="-0.499984740745262"/>
      </top>
      <bottom/>
      <diagonal/>
    </border>
    <border>
      <left/>
      <right/>
      <top/>
      <bottom style="thin">
        <color theme="0" tint="-0.499984740745262"/>
      </bottom>
      <diagonal/>
    </border>
    <border>
      <left style="thick">
        <color theme="0"/>
      </left>
      <right style="thick">
        <color theme="0"/>
      </right>
      <top style="thin">
        <color auto="1"/>
      </top>
      <bottom style="thin">
        <color theme="0" tint="-0.499984740745262"/>
      </bottom>
      <diagonal/>
    </border>
    <border>
      <left/>
      <right style="thick">
        <color theme="0"/>
      </right>
      <top style="thin">
        <color theme="0" tint="-0.499984740745262"/>
      </top>
      <bottom style="thin">
        <color theme="0" tint="-0.499984740745262"/>
      </bottom>
      <diagonal/>
    </border>
    <border>
      <left style="thick">
        <color theme="0"/>
      </left>
      <right/>
      <top style="thin">
        <color theme="0" tint="-0.499984740745262"/>
      </top>
      <bottom style="hair">
        <color theme="0" tint="-0.34998626667073579"/>
      </bottom>
      <diagonal/>
    </border>
    <border>
      <left/>
      <right style="thick">
        <color theme="0"/>
      </right>
      <top style="thin">
        <color theme="0" tint="-0.499984740745262"/>
      </top>
      <bottom style="hair">
        <color theme="0" tint="-0.34998626667073579"/>
      </bottom>
      <diagonal/>
    </border>
    <border>
      <left style="thick">
        <color theme="0"/>
      </left>
      <right/>
      <top style="hair">
        <color theme="0" tint="-0.34998626667073579"/>
      </top>
      <bottom style="thin">
        <color theme="0" tint="-0.499984740745262"/>
      </bottom>
      <diagonal/>
    </border>
    <border>
      <left/>
      <right style="thick">
        <color theme="0"/>
      </right>
      <top style="hair">
        <color theme="0" tint="-0.34998626667073579"/>
      </top>
      <bottom style="thin">
        <color theme="0" tint="-0.499984740745262"/>
      </bottom>
      <diagonal/>
    </border>
    <border>
      <left style="thick">
        <color theme="0"/>
      </left>
      <right/>
      <top style="thin">
        <color theme="0" tint="-0.499984740745262"/>
      </top>
      <bottom style="thin">
        <color theme="0" tint="-0.499984740745262"/>
      </bottom>
      <diagonal/>
    </border>
    <border>
      <left style="thick">
        <color theme="0"/>
      </left>
      <right style="thick">
        <color theme="0"/>
      </right>
      <top style="thin">
        <color theme="0" tint="-0.499984740745262"/>
      </top>
      <bottom style="thin">
        <color theme="0" tint="-0.499984740745262"/>
      </bottom>
      <diagonal/>
    </border>
  </borders>
  <cellStyleXfs count="2">
    <xf numFmtId="0" fontId="0" fillId="0" borderId="0"/>
    <xf numFmtId="9" fontId="13" fillId="0" borderId="0" applyFont="0" applyFill="0" applyBorder="0" applyAlignment="0" applyProtection="0"/>
  </cellStyleXfs>
  <cellXfs count="81">
    <xf numFmtId="0" fontId="0" fillId="0" borderId="0" xfId="0"/>
    <xf numFmtId="0" fontId="1" fillId="0" borderId="0" xfId="0" applyFont="1"/>
    <xf numFmtId="0" fontId="5" fillId="0" borderId="0" xfId="0" applyFont="1" applyAlignment="1">
      <alignment horizontal="right"/>
    </xf>
    <xf numFmtId="4" fontId="1" fillId="0" borderId="5" xfId="0" applyNumberFormat="1" applyFont="1" applyBorder="1"/>
    <xf numFmtId="0" fontId="2" fillId="0" borderId="5" xfId="0" applyFont="1" applyBorder="1" applyAlignment="1">
      <alignment horizontal="righ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2" fillId="0" borderId="2" xfId="0" applyFont="1" applyBorder="1" applyAlignment="1">
      <alignment horizontal="right"/>
    </xf>
    <xf numFmtId="4" fontId="1" fillId="0" borderId="2" xfId="0" applyNumberFormat="1" applyFont="1" applyBorder="1" applyAlignment="1">
      <alignment horizontal="right"/>
    </xf>
    <xf numFmtId="4" fontId="1" fillId="0" borderId="3" xfId="0" applyNumberFormat="1" applyFont="1" applyBorder="1" applyAlignment="1">
      <alignment horizontal="right"/>
    </xf>
    <xf numFmtId="0" fontId="1" fillId="0" borderId="8" xfId="0" applyFont="1" applyBorder="1"/>
    <xf numFmtId="4" fontId="1" fillId="0" borderId="8" xfId="0" applyNumberFormat="1" applyFont="1" applyBorder="1"/>
    <xf numFmtId="0" fontId="2" fillId="0" borderId="8" xfId="0" applyFont="1" applyBorder="1" applyAlignment="1">
      <alignment horizontal="right"/>
    </xf>
    <xf numFmtId="4" fontId="1" fillId="0" borderId="8" xfId="0" applyNumberFormat="1" applyFont="1" applyBorder="1" applyAlignment="1">
      <alignment horizontal="right"/>
    </xf>
    <xf numFmtId="4" fontId="1" fillId="0" borderId="9" xfId="0" applyNumberFormat="1" applyFont="1" applyBorder="1" applyAlignment="1">
      <alignment horizontal="right"/>
    </xf>
    <xf numFmtId="0" fontId="1" fillId="0" borderId="4" xfId="0" applyFont="1" applyBorder="1" applyAlignment="1"/>
    <xf numFmtId="0" fontId="1" fillId="0" borderId="7" xfId="0" applyFont="1" applyBorder="1" applyAlignment="1"/>
    <xf numFmtId="0" fontId="1" fillId="0" borderId="1" xfId="0" applyFont="1" applyBorder="1" applyAlignment="1"/>
    <xf numFmtId="4" fontId="9" fillId="0" borderId="5" xfId="0" applyNumberFormat="1" applyFont="1" applyBorder="1" applyAlignment="1">
      <alignment horizontal="right"/>
    </xf>
    <xf numFmtId="4" fontId="9" fillId="0" borderId="6" xfId="0" applyNumberFormat="1" applyFont="1" applyBorder="1" applyAlignment="1">
      <alignment horizontal="right"/>
    </xf>
    <xf numFmtId="4" fontId="9" fillId="0" borderId="8" xfId="0" applyNumberFormat="1" applyFont="1" applyBorder="1" applyAlignment="1">
      <alignment horizontal="right"/>
    </xf>
    <xf numFmtId="4" fontId="9" fillId="0" borderId="9" xfId="0" applyNumberFormat="1" applyFont="1" applyBorder="1" applyAlignment="1">
      <alignment horizontal="right"/>
    </xf>
    <xf numFmtId="4" fontId="9" fillId="0" borderId="2" xfId="0" applyNumberFormat="1" applyFont="1" applyBorder="1" applyAlignment="1">
      <alignment horizontal="right"/>
    </xf>
    <xf numFmtId="4" fontId="9" fillId="0" borderId="3" xfId="0" applyNumberFormat="1" applyFont="1" applyBorder="1" applyAlignment="1">
      <alignment horizontal="right"/>
    </xf>
    <xf numFmtId="164" fontId="1" fillId="2" borderId="0" xfId="0" applyNumberFormat="1" applyFont="1" applyFill="1" applyAlignment="1">
      <alignment horizontal="center"/>
    </xf>
    <xf numFmtId="4" fontId="1" fillId="2" borderId="5" xfId="0" applyNumberFormat="1" applyFont="1" applyFill="1" applyBorder="1" applyAlignment="1">
      <alignment horizontal="right"/>
    </xf>
    <xf numFmtId="4" fontId="1" fillId="2" borderId="8" xfId="0" applyNumberFormat="1" applyFont="1" applyFill="1" applyBorder="1" applyAlignment="1">
      <alignment horizontal="right"/>
    </xf>
    <xf numFmtId="4" fontId="1" fillId="2" borderId="2" xfId="0" applyNumberFormat="1" applyFont="1" applyFill="1" applyBorder="1" applyAlignment="1">
      <alignment horizontal="right"/>
    </xf>
    <xf numFmtId="4" fontId="1" fillId="2" borderId="6" xfId="0" applyNumberFormat="1" applyFont="1" applyFill="1" applyBorder="1" applyAlignment="1">
      <alignment horizontal="right"/>
    </xf>
    <xf numFmtId="4" fontId="1" fillId="2" borderId="9" xfId="0" applyNumberFormat="1" applyFont="1" applyFill="1" applyBorder="1" applyAlignment="1">
      <alignment horizontal="right"/>
    </xf>
    <xf numFmtId="4" fontId="1" fillId="2" borderId="3" xfId="0" applyNumberFormat="1" applyFont="1" applyFill="1" applyBorder="1" applyAlignment="1">
      <alignment horizontal="right"/>
    </xf>
    <xf numFmtId="0" fontId="1" fillId="2" borderId="6" xfId="0" applyFont="1" applyFill="1" applyBorder="1" applyAlignment="1">
      <alignment horizontal="center"/>
    </xf>
    <xf numFmtId="0" fontId="0" fillId="0" borderId="0" xfId="0" applyAlignment="1">
      <alignment horizontal="left"/>
    </xf>
    <xf numFmtId="0" fontId="1" fillId="0" borderId="4" xfId="0" applyFont="1" applyBorder="1" applyAlignment="1">
      <alignment horizontal="left"/>
    </xf>
    <xf numFmtId="0" fontId="1" fillId="0" borderId="7" xfId="0" applyFont="1" applyBorder="1" applyAlignment="1">
      <alignment horizontal="left"/>
    </xf>
    <xf numFmtId="0" fontId="1" fillId="0" borderId="1" xfId="0" applyFont="1" applyBorder="1" applyAlignment="1">
      <alignment horizontal="left"/>
    </xf>
    <xf numFmtId="0" fontId="11" fillId="0" borderId="0" xfId="0" applyFont="1"/>
    <xf numFmtId="0" fontId="12" fillId="0" borderId="0" xfId="0" applyFont="1"/>
    <xf numFmtId="0" fontId="7" fillId="3" borderId="0" xfId="0" applyFont="1" applyFill="1"/>
    <xf numFmtId="9" fontId="1" fillId="2" borderId="14" xfId="1" applyFont="1" applyFill="1" applyBorder="1" applyAlignment="1">
      <alignment horizontal="center"/>
    </xf>
    <xf numFmtId="9" fontId="1" fillId="2" borderId="3" xfId="1" applyFont="1" applyFill="1" applyBorder="1" applyAlignment="1">
      <alignment horizontal="center"/>
    </xf>
    <xf numFmtId="0" fontId="1" fillId="0" borderId="15" xfId="0" applyFont="1" applyBorder="1" applyAlignment="1">
      <alignment horizontal="right"/>
    </xf>
    <xf numFmtId="0" fontId="1" fillId="0" borderId="4" xfId="0" applyFont="1" applyBorder="1" applyAlignment="1">
      <alignment horizontal="right"/>
    </xf>
    <xf numFmtId="0" fontId="1" fillId="0" borderId="0" xfId="0" applyFont="1" applyBorder="1" applyAlignment="1">
      <alignment horizontal="right"/>
    </xf>
    <xf numFmtId="0" fontId="1" fillId="0" borderId="16" xfId="0" applyFont="1" applyBorder="1" applyAlignment="1">
      <alignment horizontal="right"/>
    </xf>
    <xf numFmtId="4" fontId="1" fillId="2" borderId="3" xfId="0" applyNumberFormat="1" applyFont="1" applyFill="1" applyBorder="1" applyAlignment="1">
      <alignment horizontal="center"/>
    </xf>
    <xf numFmtId="4" fontId="1" fillId="2" borderId="6" xfId="0" applyNumberFormat="1" applyFont="1" applyFill="1" applyBorder="1" applyAlignment="1">
      <alignment horizontal="center"/>
    </xf>
    <xf numFmtId="4" fontId="1" fillId="2" borderId="9" xfId="0" applyNumberFormat="1" applyFont="1" applyFill="1" applyBorder="1" applyAlignment="1">
      <alignment horizontal="center"/>
    </xf>
    <xf numFmtId="14" fontId="1" fillId="0" borderId="0" xfId="0" applyNumberFormat="1" applyFont="1" applyFill="1"/>
    <xf numFmtId="165" fontId="1" fillId="0" borderId="2" xfId="0" applyNumberFormat="1" applyFont="1" applyBorder="1"/>
    <xf numFmtId="0" fontId="1" fillId="0" borderId="0" xfId="0" applyFont="1" applyAlignment="1"/>
    <xf numFmtId="14" fontId="1" fillId="2" borderId="0" xfId="0" applyNumberFormat="1" applyFont="1" applyFill="1" applyAlignment="1">
      <alignment horizontal="left"/>
    </xf>
    <xf numFmtId="0" fontId="4" fillId="4" borderId="18" xfId="0" applyFont="1" applyFill="1" applyBorder="1" applyAlignment="1">
      <alignment horizontal="left" vertical="center" wrapText="1"/>
    </xf>
    <xf numFmtId="0" fontId="4" fillId="0" borderId="23" xfId="0" applyFont="1" applyBorder="1" applyAlignment="1">
      <alignment horizontal="left" vertical="center"/>
    </xf>
    <xf numFmtId="0" fontId="1" fillId="0" borderId="0" xfId="0" applyFont="1" applyAlignment="1">
      <alignment horizontal="left" vertical="center"/>
    </xf>
    <xf numFmtId="0" fontId="1" fillId="4" borderId="0" xfId="0" applyFont="1" applyFill="1" applyBorder="1" applyAlignment="1">
      <alignment horizontal="right"/>
    </xf>
    <xf numFmtId="0" fontId="1" fillId="4" borderId="16" xfId="0" applyFont="1" applyFill="1" applyBorder="1" applyAlignment="1">
      <alignment horizontal="right"/>
    </xf>
    <xf numFmtId="0" fontId="1" fillId="4" borderId="13" xfId="0" applyFont="1" applyFill="1" applyBorder="1" applyAlignment="1">
      <alignment horizontal="right"/>
    </xf>
    <xf numFmtId="0" fontId="1" fillId="4" borderId="1" xfId="0" applyFont="1" applyFill="1" applyBorder="1" applyAlignment="1">
      <alignment horizontal="right"/>
    </xf>
    <xf numFmtId="0" fontId="4" fillId="0" borderId="18" xfId="0" applyFont="1" applyBorder="1" applyAlignment="1">
      <alignment vertical="center" wrapText="1"/>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0" xfId="0" applyAlignment="1">
      <alignment vertical="center"/>
    </xf>
    <xf numFmtId="0" fontId="1" fillId="2" borderId="9" xfId="0" applyFont="1" applyFill="1" applyBorder="1" applyAlignment="1">
      <alignment horizontal="left"/>
    </xf>
    <xf numFmtId="0" fontId="1" fillId="2" borderId="7" xfId="0" applyFont="1" applyFill="1" applyBorder="1" applyAlignment="1">
      <alignment horizontal="left"/>
    </xf>
    <xf numFmtId="0" fontId="1" fillId="2" borderId="21" xfId="0" applyFont="1" applyFill="1" applyBorder="1" applyAlignment="1">
      <alignment horizontal="left"/>
    </xf>
    <xf numFmtId="0" fontId="1" fillId="2" borderId="22" xfId="0" applyFont="1" applyFill="1" applyBorder="1" applyAlignment="1">
      <alignment horizontal="left"/>
    </xf>
    <xf numFmtId="0" fontId="4" fillId="0" borderId="24" xfId="0" applyFont="1" applyBorder="1" applyAlignment="1">
      <alignment horizontal="left" vertical="center"/>
    </xf>
    <xf numFmtId="0" fontId="4" fillId="0" borderId="23" xfId="0" applyFont="1" applyBorder="1" applyAlignment="1">
      <alignment horizontal="left" vertical="center"/>
    </xf>
    <xf numFmtId="0" fontId="4" fillId="0" borderId="18" xfId="0" applyFont="1" applyBorder="1" applyAlignment="1">
      <alignment horizontal="left" vertical="center"/>
    </xf>
    <xf numFmtId="0" fontId="5" fillId="0" borderId="0" xfId="0" applyFont="1" applyAlignment="1">
      <alignment horizontal="right"/>
    </xf>
    <xf numFmtId="0" fontId="5" fillId="4" borderId="0" xfId="0" applyFont="1" applyFill="1" applyAlignment="1">
      <alignment horizontal="right"/>
    </xf>
    <xf numFmtId="0" fontId="1" fillId="2" borderId="19" xfId="0" applyFont="1" applyFill="1" applyBorder="1" applyAlignment="1">
      <alignment horizontal="left"/>
    </xf>
    <xf numFmtId="0" fontId="1" fillId="2" borderId="20" xfId="0" applyFont="1" applyFill="1" applyBorder="1" applyAlignment="1">
      <alignment horizontal="left"/>
    </xf>
    <xf numFmtId="0" fontId="6" fillId="0" borderId="10" xfId="0" applyFont="1" applyBorder="1" applyAlignment="1">
      <alignment horizontal="center"/>
    </xf>
    <xf numFmtId="0" fontId="6" fillId="0" borderId="11" xfId="0" applyFont="1" applyBorder="1" applyAlignment="1">
      <alignment horizontal="center"/>
    </xf>
    <xf numFmtId="0" fontId="10" fillId="0" borderId="11" xfId="0" applyFont="1" applyBorder="1" applyAlignment="1">
      <alignment horizontal="center"/>
    </xf>
    <xf numFmtId="0" fontId="6" fillId="0" borderId="12" xfId="0" applyFont="1" applyBorder="1" applyAlignment="1">
      <alignment horizont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797718</xdr:colOff>
      <xdr:row>0</xdr:row>
      <xdr:rowOff>61912</xdr:rowOff>
    </xdr:from>
    <xdr:to>
      <xdr:col>7</xdr:col>
      <xdr:colOff>130968</xdr:colOff>
      <xdr:row>5</xdr:row>
      <xdr:rowOff>11907</xdr:rowOff>
    </xdr:to>
    <xdr:sp macro="" textlink="">
      <xdr:nvSpPr>
        <xdr:cNvPr id="2" name="ZoneTexte 1"/>
        <xdr:cNvSpPr txBox="1"/>
      </xdr:nvSpPr>
      <xdr:spPr>
        <a:xfrm>
          <a:off x="2928937" y="61912"/>
          <a:ext cx="4274344" cy="96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a:latin typeface="Times New Roman" panose="02020603050405020304" pitchFamily="18" charset="0"/>
              <a:cs typeface="Times New Roman" panose="02020603050405020304" pitchFamily="18" charset="0"/>
            </a:rPr>
            <a:t>LABORATOIRE D'ANALYSES</a:t>
          </a:r>
          <a:r>
            <a:rPr lang="fr-FR" sz="1200" baseline="0">
              <a:latin typeface="Times New Roman" panose="02020603050405020304" pitchFamily="18" charset="0"/>
              <a:cs typeface="Times New Roman" panose="02020603050405020304" pitchFamily="18" charset="0"/>
            </a:rPr>
            <a:t> MÉDICALES</a:t>
          </a:r>
        </a:p>
        <a:p>
          <a:pPr algn="ctr"/>
          <a:r>
            <a:rPr lang="fr-FR" sz="1200" baseline="0">
              <a:latin typeface="Times New Roman" panose="02020603050405020304" pitchFamily="18" charset="0"/>
              <a:cs typeface="Times New Roman" panose="02020603050405020304" pitchFamily="18" charset="0"/>
            </a:rPr>
            <a:t>Dr P. LAMBDA</a:t>
          </a:r>
        </a:p>
        <a:p>
          <a:pPr algn="ctr"/>
          <a:r>
            <a:rPr lang="fr-FR" sz="1200" baseline="0">
              <a:latin typeface="Times New Roman" panose="02020603050405020304" pitchFamily="18" charset="0"/>
              <a:cs typeface="Times New Roman" panose="02020603050405020304" pitchFamily="18" charset="0"/>
            </a:rPr>
            <a:t>Cité colonel Lambda N°21, Nouvelle-ville. Constantine</a:t>
          </a:r>
        </a:p>
        <a:p>
          <a:pPr algn="ctr"/>
          <a:r>
            <a:rPr lang="fr-FR" sz="1200" baseline="0">
              <a:latin typeface="Times New Roman" panose="02020603050405020304" pitchFamily="18" charset="0"/>
              <a:cs typeface="Times New Roman" panose="02020603050405020304" pitchFamily="18" charset="0"/>
            </a:rPr>
            <a:t>Tél / Fax : 031 01 01 01	Mobile : 0999 01 01 01</a:t>
          </a:r>
        </a:p>
        <a:p>
          <a:pPr algn="ctr"/>
          <a:r>
            <a:rPr lang="fr-FR" sz="1200" baseline="0">
              <a:latin typeface="Times New Roman" panose="02020603050405020304" pitchFamily="18" charset="0"/>
              <a:cs typeface="Times New Roman" panose="02020603050405020304" pitchFamily="18" charset="0"/>
            </a:rPr>
            <a:t>Agrément N°01/2000</a:t>
          </a:r>
          <a:endParaRPr lang="fr-FR" sz="1200">
            <a:latin typeface="Times New Roman" panose="02020603050405020304" pitchFamily="18" charset="0"/>
            <a:cs typeface="Times New Roman" panose="02020603050405020304" pitchFamily="18" charset="0"/>
          </a:endParaRPr>
        </a:p>
      </xdr:txBody>
    </xdr:sp>
    <xdr:clientData/>
  </xdr:twoCellAnchor>
  <xdr:oneCellAnchor>
    <xdr:from>
      <xdr:col>11</xdr:col>
      <xdr:colOff>386290</xdr:colOff>
      <xdr:row>1</xdr:row>
      <xdr:rowOff>145519</xdr:rowOff>
    </xdr:from>
    <xdr:ext cx="4988720" cy="5259132"/>
    <xdr:sp macro="" textlink="">
      <xdr:nvSpPr>
        <xdr:cNvPr id="3" name="ZoneTexte 2"/>
        <xdr:cNvSpPr txBox="1"/>
      </xdr:nvSpPr>
      <xdr:spPr>
        <a:xfrm>
          <a:off x="10525123" y="346602"/>
          <a:ext cx="4988720" cy="5259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fr-FR" sz="1100" b="1" i="0">
              <a:solidFill>
                <a:schemeClr val="tx1"/>
              </a:solidFill>
              <a:effectLst/>
              <a:latin typeface="+mn-lt"/>
              <a:ea typeface="+mn-ea"/>
              <a:cs typeface="+mn-cs"/>
            </a:rPr>
            <a:t>Numération de la Formule Sanguine</a:t>
          </a:r>
          <a:r>
            <a:rPr lang="fr-FR" sz="1100" b="0" i="0">
              <a:solidFill>
                <a:schemeClr val="tx1"/>
              </a:solidFill>
              <a:effectLst/>
              <a:latin typeface="+mn-lt"/>
              <a:ea typeface="+mn-ea"/>
              <a:cs typeface="+mn-cs"/>
            </a:rPr>
            <a:t> (</a:t>
          </a:r>
          <a:r>
            <a:rPr lang="fr-FR" sz="1100" b="1" i="0">
              <a:solidFill>
                <a:schemeClr val="tx1"/>
              </a:solidFill>
              <a:effectLst/>
              <a:latin typeface="+mn-lt"/>
              <a:ea typeface="+mn-ea"/>
              <a:cs typeface="+mn-cs"/>
            </a:rPr>
            <a:t>NFS</a:t>
          </a:r>
          <a:r>
            <a:rPr lang="fr-FR" sz="1100" b="0" i="0">
              <a:solidFill>
                <a:schemeClr val="tx1"/>
              </a:solidFill>
              <a:effectLst/>
              <a:latin typeface="+mn-lt"/>
              <a:ea typeface="+mn-ea"/>
              <a:cs typeface="+mn-cs"/>
            </a:rPr>
            <a:t>) : est une analyse de sang</a:t>
          </a:r>
          <a:r>
            <a:rPr lang="fr-FR" sz="1100" b="0" i="0" baseline="0">
              <a:solidFill>
                <a:schemeClr val="tx1"/>
              </a:solidFill>
              <a:effectLst/>
              <a:latin typeface="+mn-lt"/>
              <a:ea typeface="+mn-ea"/>
              <a:cs typeface="+mn-cs"/>
            </a:rPr>
            <a:t> (examen complet du sang) </a:t>
          </a:r>
          <a:r>
            <a:rPr lang="fr-FR" sz="1100" b="0" i="0">
              <a:solidFill>
                <a:schemeClr val="tx1"/>
              </a:solidFill>
              <a:effectLst/>
              <a:latin typeface="+mn-lt"/>
              <a:ea typeface="+mn-ea"/>
              <a:cs typeface="+mn-cs"/>
            </a:rPr>
            <a:t>prescrite</a:t>
          </a:r>
          <a:r>
            <a:rPr lang="fr-FR" sz="1100" b="0" i="0" baseline="0">
              <a:solidFill>
                <a:schemeClr val="tx1"/>
              </a:solidFill>
              <a:effectLst/>
              <a:latin typeface="+mn-lt"/>
              <a:ea typeface="+mn-ea"/>
              <a:cs typeface="+mn-cs"/>
            </a:rPr>
            <a:t> pour analyser les cellules sanguines et détecter une éventuelle pathologie.</a:t>
          </a:r>
        </a:p>
        <a:p>
          <a:pPr algn="l"/>
          <a:endParaRPr lang="fr-FR" sz="1100" b="0" i="0">
            <a:solidFill>
              <a:schemeClr val="tx1"/>
            </a:solidFill>
            <a:effectLst/>
            <a:latin typeface="+mn-lt"/>
            <a:ea typeface="+mn-ea"/>
            <a:cs typeface="+mn-cs"/>
          </a:endParaRPr>
        </a:p>
        <a:p>
          <a:pPr algn="l"/>
          <a:r>
            <a:rPr lang="fr-FR" sz="1100" b="0" i="0">
              <a:solidFill>
                <a:schemeClr val="tx1"/>
              </a:solidFill>
              <a:effectLst/>
              <a:latin typeface="+mn-lt"/>
              <a:ea typeface="+mn-ea"/>
              <a:cs typeface="+mn-cs"/>
            </a:rPr>
            <a:t>D8 : la date d'aujourd'hui.</a:t>
          </a:r>
        </a:p>
        <a:p>
          <a:pPr algn="l"/>
          <a:endParaRPr lang="fr-FR" sz="1100" b="0" i="0">
            <a:solidFill>
              <a:schemeClr val="tx1"/>
            </a:solidFill>
            <a:effectLst/>
            <a:latin typeface="+mn-lt"/>
            <a:ea typeface="+mn-ea"/>
            <a:cs typeface="+mn-cs"/>
          </a:endParaRPr>
        </a:p>
        <a:p>
          <a:pPr algn="l"/>
          <a:r>
            <a:rPr lang="fr-FR" sz="1100" b="0" i="0">
              <a:solidFill>
                <a:schemeClr val="tx1"/>
              </a:solidFill>
              <a:effectLst/>
              <a:latin typeface="+mn-lt"/>
              <a:ea typeface="+mn-ea"/>
              <a:cs typeface="+mn-cs"/>
            </a:rPr>
            <a:t>J8 : l'âge</a:t>
          </a:r>
          <a:r>
            <a:rPr lang="fr-FR" sz="1100" b="0" i="0" baseline="0">
              <a:solidFill>
                <a:schemeClr val="tx1"/>
              </a:solidFill>
              <a:effectLst/>
              <a:latin typeface="+mn-lt"/>
              <a:ea typeface="+mn-ea"/>
              <a:cs typeface="+mn-cs"/>
            </a:rPr>
            <a:t> étant donné la date de naissance (J7)</a:t>
          </a:r>
        </a:p>
        <a:p>
          <a:pPr algn="l"/>
          <a:endParaRPr lang="fr-FR" sz="1100" b="0" i="0" baseline="0">
            <a:solidFill>
              <a:schemeClr val="tx1"/>
            </a:solidFill>
            <a:effectLst/>
            <a:latin typeface="+mn-lt"/>
            <a:ea typeface="+mn-ea"/>
            <a:cs typeface="+mn-cs"/>
          </a:endParaRPr>
        </a:p>
        <a:p>
          <a:pPr algn="l"/>
          <a:r>
            <a:rPr lang="fr-FR" sz="1100" b="0" i="0" baseline="0">
              <a:solidFill>
                <a:schemeClr val="tx1"/>
              </a:solidFill>
              <a:effectLst/>
              <a:latin typeface="+mn-lt"/>
              <a:ea typeface="+mn-ea"/>
              <a:cs typeface="+mn-cs"/>
            </a:rPr>
            <a:t>C11 : la désignation du paramètre B11 qui se trouve au niveau de la feuille </a:t>
          </a:r>
          <a:r>
            <a:rPr lang="fr-FR" sz="1100" b="1" i="0" baseline="0">
              <a:solidFill>
                <a:schemeClr val="tx1"/>
              </a:solidFill>
              <a:effectLst/>
              <a:latin typeface="+mn-lt"/>
              <a:ea typeface="+mn-ea"/>
              <a:cs typeface="+mn-cs"/>
            </a:rPr>
            <a:t>Data</a:t>
          </a:r>
          <a:r>
            <a:rPr lang="fr-FR" sz="1100" b="0" i="0" baseline="0">
              <a:solidFill>
                <a:schemeClr val="tx1"/>
              </a:solidFill>
              <a:effectLst/>
              <a:latin typeface="+mn-lt"/>
              <a:ea typeface="+mn-ea"/>
              <a:cs typeface="+mn-cs"/>
            </a:rPr>
            <a:t>. Faites en sorte que la formule soit valable pour toute la plage C11:C29.</a:t>
          </a:r>
        </a:p>
        <a:p>
          <a:pPr algn="l"/>
          <a:endParaRPr lang="fr-FR" sz="1100" b="0" i="0" baseline="0">
            <a:solidFill>
              <a:schemeClr val="tx1"/>
            </a:solidFill>
            <a:effectLst/>
            <a:latin typeface="+mn-lt"/>
            <a:ea typeface="+mn-ea"/>
            <a:cs typeface="+mn-cs"/>
          </a:endParaRPr>
        </a:p>
        <a:p>
          <a:pPr algn="l"/>
          <a:r>
            <a:rPr lang="fr-FR" sz="1100" b="0" i="0" baseline="0">
              <a:solidFill>
                <a:schemeClr val="tx1"/>
              </a:solidFill>
              <a:effectLst/>
              <a:latin typeface="+mn-lt"/>
              <a:ea typeface="+mn-ea"/>
              <a:cs typeface="+mn-cs"/>
            </a:rPr>
            <a:t>G11 : le min pour le paramètre B11. Ce min se trouve dans la feuille </a:t>
          </a:r>
          <a:r>
            <a:rPr lang="fr-FR" sz="1100" b="1" i="0" baseline="0">
              <a:solidFill>
                <a:schemeClr val="tx1"/>
              </a:solidFill>
              <a:effectLst/>
              <a:latin typeface="+mn-lt"/>
              <a:ea typeface="+mn-ea"/>
              <a:cs typeface="+mn-cs"/>
            </a:rPr>
            <a:t>Data</a:t>
          </a:r>
          <a:r>
            <a:rPr lang="fr-FR" sz="1100" b="0" i="0" baseline="0">
              <a:solidFill>
                <a:schemeClr val="tx1"/>
              </a:solidFill>
              <a:effectLst/>
              <a:latin typeface="+mn-lt"/>
              <a:ea typeface="+mn-ea"/>
              <a:cs typeface="+mn-cs"/>
            </a:rPr>
            <a:t> et change en fonction de trois éléments : enfant, femme et homme. La cellule F7 renvoie une liste déroulante affichant ces trois éléments. La cellule F7 permet donc de choisir s'il s'agit d'un enfant, d'une femme ou plutôt d'un homme.</a:t>
          </a:r>
        </a:p>
        <a:p>
          <a:pPr algn="l"/>
          <a:r>
            <a:rPr lang="fr-FR" sz="1100" b="0" i="0" baseline="0">
              <a:solidFill>
                <a:schemeClr val="tx1"/>
              </a:solidFill>
              <a:effectLst/>
              <a:latin typeface="+mn-lt"/>
              <a:ea typeface="+mn-ea"/>
              <a:cs typeface="+mn-cs"/>
            </a:rPr>
            <a:t>La formule de G11 doit fonctionner pour toute la plage G11:G29.</a:t>
          </a:r>
        </a:p>
        <a:p>
          <a:pPr algn="l"/>
          <a:endParaRPr lang="fr-FR" sz="1100" b="0" i="0" baseline="0">
            <a:solidFill>
              <a:schemeClr val="tx1"/>
            </a:solidFill>
            <a:effectLst/>
            <a:latin typeface="+mn-lt"/>
            <a:ea typeface="+mn-ea"/>
            <a:cs typeface="+mn-cs"/>
          </a:endParaRPr>
        </a:p>
        <a:p>
          <a:pPr algn="l"/>
          <a:r>
            <a:rPr lang="fr-FR" sz="1100" b="0" i="0" baseline="0">
              <a:solidFill>
                <a:schemeClr val="tx1"/>
              </a:solidFill>
              <a:effectLst/>
              <a:latin typeface="+mn-lt"/>
              <a:ea typeface="+mn-ea"/>
              <a:cs typeface="+mn-cs"/>
            </a:rPr>
            <a:t>H11: le max pour le paramètre B11. Idem que G11.</a:t>
          </a:r>
        </a:p>
        <a:p>
          <a:pPr algn="l"/>
          <a:endParaRPr lang="fr-FR" sz="1100" b="0" i="0" baseline="0">
            <a:solidFill>
              <a:schemeClr val="tx1"/>
            </a:solidFill>
            <a:effectLst/>
            <a:latin typeface="+mn-lt"/>
            <a:ea typeface="+mn-ea"/>
            <a:cs typeface="+mn-cs"/>
          </a:endParaRPr>
        </a:p>
        <a:p>
          <a:pPr algn="l"/>
          <a:r>
            <a:rPr lang="fr-FR" sz="1100" b="0" i="0" baseline="0">
              <a:solidFill>
                <a:schemeClr val="tx1"/>
              </a:solidFill>
              <a:effectLst/>
              <a:latin typeface="+mn-lt"/>
              <a:ea typeface="+mn-ea"/>
              <a:cs typeface="+mn-cs"/>
            </a:rPr>
            <a:t>I11: affiche Bas lorsque le résultat E11 &lt;= G11,</a:t>
          </a:r>
        </a:p>
        <a:p>
          <a:pPr algn="l"/>
          <a:r>
            <a:rPr lang="fr-FR" sz="1100" b="0" i="0" baseline="0">
              <a:solidFill>
                <a:schemeClr val="tx1"/>
              </a:solidFill>
              <a:effectLst/>
              <a:latin typeface="+mn-lt"/>
              <a:ea typeface="+mn-ea"/>
              <a:cs typeface="+mn-cs"/>
            </a:rPr>
            <a:t>Normal quand G11 &lt;= E11 &lt;= H11</a:t>
          </a:r>
        </a:p>
        <a:p>
          <a:pPr algn="l"/>
          <a:r>
            <a:rPr lang="fr-FR" sz="1100" b="0" i="0" baseline="0">
              <a:solidFill>
                <a:schemeClr val="tx1"/>
              </a:solidFill>
              <a:effectLst/>
              <a:latin typeface="+mn-lt"/>
              <a:ea typeface="+mn-ea"/>
              <a:cs typeface="+mn-cs"/>
            </a:rPr>
            <a:t>Élevé dans le cas contraire</a:t>
          </a:r>
        </a:p>
        <a:p>
          <a:pPr algn="l"/>
          <a:r>
            <a:rPr lang="fr-FR" sz="1100" b="0" i="0" baseline="0">
              <a:solidFill>
                <a:schemeClr val="tx1"/>
              </a:solidFill>
              <a:effectLst/>
              <a:latin typeface="+mn-lt"/>
              <a:ea typeface="+mn-ea"/>
              <a:cs typeface="+mn-cs"/>
            </a:rPr>
            <a:t>La formule I11 doit pouvoir fonctionner pour toute la plage I11:I29.</a:t>
          </a:r>
        </a:p>
        <a:p>
          <a:pPr algn="l"/>
          <a:endParaRPr lang="fr-FR" sz="1100" b="0" i="0" baseline="0">
            <a:solidFill>
              <a:schemeClr val="tx1"/>
            </a:solidFill>
            <a:effectLst/>
            <a:latin typeface="+mn-lt"/>
            <a:ea typeface="+mn-ea"/>
            <a:cs typeface="+mn-cs"/>
          </a:endParaRPr>
        </a:p>
        <a:p>
          <a:pPr algn="l"/>
          <a:r>
            <a:rPr lang="fr-FR" sz="1100" b="0" i="0" baseline="0">
              <a:solidFill>
                <a:schemeClr val="tx1"/>
              </a:solidFill>
              <a:effectLst/>
              <a:latin typeface="+mn-lt"/>
              <a:ea typeface="+mn-ea"/>
              <a:cs typeface="+mn-cs"/>
            </a:rPr>
            <a:t>J11: calcule l'écart entre le résultat E11 et la moyenne de G11 et H11. Cet écart doit être toujours positif. </a:t>
          </a:r>
        </a:p>
        <a:p>
          <a:pPr algn="l"/>
          <a:endParaRPr lang="fr-FR" sz="1100" b="0" i="0" baseline="0">
            <a:solidFill>
              <a:schemeClr val="tx1"/>
            </a:solidFill>
            <a:effectLst/>
            <a:latin typeface="+mn-lt"/>
            <a:ea typeface="+mn-ea"/>
            <a:cs typeface="+mn-cs"/>
          </a:endParaRPr>
        </a:p>
        <a:p>
          <a:pPr algn="l"/>
          <a:r>
            <a:rPr lang="fr-FR" sz="1100" b="0" i="0" baseline="0">
              <a:solidFill>
                <a:schemeClr val="tx1"/>
              </a:solidFill>
              <a:effectLst/>
              <a:latin typeface="+mn-lt"/>
              <a:ea typeface="+mn-ea"/>
              <a:cs typeface="+mn-cs"/>
            </a:rPr>
            <a:t>J31: affiche le nombre d'éléments sanguins analysés.</a:t>
          </a:r>
        </a:p>
        <a:p>
          <a:pPr algn="l"/>
          <a:r>
            <a:rPr lang="fr-FR" sz="1100" b="0" i="0" baseline="0">
              <a:solidFill>
                <a:schemeClr val="tx1"/>
              </a:solidFill>
              <a:effectLst/>
              <a:latin typeface="+mn-lt"/>
              <a:ea typeface="+mn-ea"/>
              <a:cs typeface="+mn-cs"/>
            </a:rPr>
            <a:t>J32: donne le pourcentage d'éléments normaux par rapport au nombre total des éléments sanguins,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624416</xdr:colOff>
      <xdr:row>9</xdr:row>
      <xdr:rowOff>84668</xdr:rowOff>
    </xdr:from>
    <xdr:ext cx="4709584" cy="1125693"/>
    <xdr:sp macro="" textlink="">
      <xdr:nvSpPr>
        <xdr:cNvPr id="2" name="ZoneTexte 1"/>
        <xdr:cNvSpPr txBox="1"/>
      </xdr:nvSpPr>
      <xdr:spPr>
        <a:xfrm>
          <a:off x="8646583" y="2127251"/>
          <a:ext cx="4709584"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0" i="0">
              <a:solidFill>
                <a:schemeClr val="tx1"/>
              </a:solidFill>
              <a:effectLst/>
              <a:latin typeface="+mn-lt"/>
              <a:ea typeface="+mn-ea"/>
              <a:cs typeface="+mn-cs"/>
            </a:rPr>
            <a:t>Le </a:t>
          </a:r>
          <a:r>
            <a:rPr lang="fr-FR" sz="1100" b="1" i="0" u="sng">
              <a:solidFill>
                <a:schemeClr val="tx1"/>
              </a:solidFill>
              <a:effectLst/>
              <a:latin typeface="+mn-lt"/>
              <a:ea typeface="+mn-ea"/>
              <a:cs typeface="+mn-cs"/>
            </a:rPr>
            <a:t>VGM</a:t>
          </a:r>
          <a:r>
            <a:rPr lang="fr-FR" sz="1100" b="0" i="0">
              <a:solidFill>
                <a:schemeClr val="tx1"/>
              </a:solidFill>
              <a:effectLst/>
              <a:latin typeface="+mn-lt"/>
              <a:ea typeface="+mn-ea"/>
              <a:cs typeface="+mn-cs"/>
            </a:rPr>
            <a:t> est élevé lorsque vos globules rouges sont plus grands (macrocytaires) que la normale, par exemple en cas de carence en vitamine B12 ou en acide folique, maladie du foie, hypothyroïdie, grossesse ou excès de consommation d’alcool. Lorsque le </a:t>
          </a:r>
          <a:r>
            <a:rPr lang="fr-FR" sz="1100" b="1" i="0" u="sng">
              <a:solidFill>
                <a:schemeClr val="tx1"/>
              </a:solidFill>
              <a:effectLst/>
              <a:latin typeface="+mn-lt"/>
              <a:ea typeface="+mn-ea"/>
              <a:cs typeface="+mn-cs"/>
            </a:rPr>
            <a:t>VGM</a:t>
          </a:r>
          <a:r>
            <a:rPr lang="fr-FR" sz="1100" b="0" i="0">
              <a:solidFill>
                <a:schemeClr val="tx1"/>
              </a:solidFill>
              <a:effectLst/>
              <a:latin typeface="+mn-lt"/>
              <a:ea typeface="+mn-ea"/>
              <a:cs typeface="+mn-cs"/>
            </a:rPr>
            <a:t> est diminué, vos globules rouges sont plus petits que la normale (microcytaires), comme par exemple en cas de carence en fer ou de maladies inflammatoires chroniques.</a:t>
          </a:r>
          <a:endParaRPr lang="fr-FR" sz="1100"/>
        </a:p>
      </xdr:txBody>
    </xdr:sp>
    <xdr:clientData/>
  </xdr:oneCellAnchor>
  <xdr:oneCellAnchor>
    <xdr:from>
      <xdr:col>9</xdr:col>
      <xdr:colOff>624416</xdr:colOff>
      <xdr:row>7</xdr:row>
      <xdr:rowOff>127000</xdr:rowOff>
    </xdr:from>
    <xdr:ext cx="2722477" cy="264560"/>
    <xdr:sp macro="" textlink="">
      <xdr:nvSpPr>
        <xdr:cNvPr id="3" name="ZoneTexte 2"/>
        <xdr:cNvSpPr txBox="1"/>
      </xdr:nvSpPr>
      <xdr:spPr>
        <a:xfrm>
          <a:off x="9048749" y="1767417"/>
          <a:ext cx="27224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0">
              <a:solidFill>
                <a:schemeClr val="tx1"/>
              </a:solidFill>
              <a:effectLst/>
              <a:latin typeface="+mn-lt"/>
              <a:ea typeface="+mn-ea"/>
              <a:cs typeface="+mn-cs"/>
            </a:rPr>
            <a:t>TCMH =</a:t>
          </a:r>
          <a:r>
            <a:rPr lang="fr-FR" sz="1100" b="0" i="0">
              <a:solidFill>
                <a:schemeClr val="tx1"/>
              </a:solidFill>
              <a:effectLst/>
              <a:latin typeface="+mn-lt"/>
              <a:ea typeface="+mn-ea"/>
              <a:cs typeface="+mn-cs"/>
            </a:rPr>
            <a:t> CCMH x nombre de globules rouges</a:t>
          </a:r>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35"/>
  <sheetViews>
    <sheetView tabSelected="1" topLeftCell="A5" zoomScale="90" zoomScaleNormal="90" workbookViewId="0">
      <selection activeCell="K11" sqref="K11"/>
    </sheetView>
  </sheetViews>
  <sheetFormatPr baseColWidth="10" defaultColWidth="9.140625" defaultRowHeight="15.75"/>
  <cols>
    <col min="1" max="1" width="3.5703125" style="1" customWidth="1"/>
    <col min="2" max="2" width="12.42578125" style="1" customWidth="1"/>
    <col min="3" max="3" width="14.5703125" style="1" customWidth="1"/>
    <col min="4" max="4" width="41.85546875" style="1" customWidth="1"/>
    <col min="5" max="5" width="10" style="1" customWidth="1"/>
    <col min="6" max="6" width="11.85546875" style="1" customWidth="1"/>
    <col min="7" max="7" width="10.5703125" style="1" customWidth="1"/>
    <col min="8" max="8" width="11" style="1" customWidth="1"/>
    <col min="9" max="9" width="13.28515625" style="1" customWidth="1"/>
    <col min="10" max="10" width="13.42578125" style="1" customWidth="1"/>
    <col min="11" max="16384" width="9.140625" style="1"/>
  </cols>
  <sheetData>
    <row r="7" spans="2:11">
      <c r="B7" s="73" t="s">
        <v>0</v>
      </c>
      <c r="C7" s="73"/>
      <c r="D7" s="50" t="s">
        <v>1</v>
      </c>
      <c r="E7" s="2" t="s">
        <v>2</v>
      </c>
      <c r="F7" s="38" t="s">
        <v>32</v>
      </c>
      <c r="I7" s="2" t="s">
        <v>29</v>
      </c>
      <c r="J7" s="48">
        <v>29026</v>
      </c>
    </row>
    <row r="8" spans="2:11">
      <c r="B8" s="74" t="s">
        <v>59</v>
      </c>
      <c r="C8" s="74"/>
      <c r="D8" s="51">
        <f ca="1">TODAY()</f>
        <v>44378</v>
      </c>
      <c r="I8" s="2" t="s">
        <v>3</v>
      </c>
      <c r="J8" s="24">
        <f ca="1">YEAR(TODAY())-YEAR(J7)</f>
        <v>42</v>
      </c>
    </row>
    <row r="9" spans="2:11" ht="12.75" customHeight="1"/>
    <row r="10" spans="2:11" s="54" customFormat="1" ht="31.5">
      <c r="B10" s="52" t="s">
        <v>60</v>
      </c>
      <c r="C10" s="71" t="s">
        <v>37</v>
      </c>
      <c r="D10" s="72"/>
      <c r="E10" s="71" t="s">
        <v>61</v>
      </c>
      <c r="F10" s="72"/>
      <c r="G10" s="70" t="s">
        <v>4</v>
      </c>
      <c r="H10" s="70"/>
      <c r="I10" s="53" t="s">
        <v>51</v>
      </c>
      <c r="J10" s="53" t="s">
        <v>54</v>
      </c>
    </row>
    <row r="11" spans="2:11">
      <c r="B11" s="15" t="s">
        <v>5</v>
      </c>
      <c r="C11" s="75" t="str">
        <f>LOOKUP(B11,Data!B$3:B$21,Data!C$3:C$21)</f>
        <v>Globules Blancs</v>
      </c>
      <c r="D11" s="76"/>
      <c r="E11" s="3">
        <v>7.7</v>
      </c>
      <c r="F11" s="4" t="s">
        <v>27</v>
      </c>
      <c r="G11" s="25">
        <f>VLOOKUP(B11,Data!B$3:I$21,MATCH(F$7,Data!B$1:I$1,0),0)</f>
        <v>4</v>
      </c>
      <c r="H11" s="28">
        <f>VLOOKUP(B11,Data!B$3:I$21,MATCH(F$7,Data!B$1:I$1,0)+1,0)</f>
        <v>10</v>
      </c>
      <c r="I11" s="46" t="str">
        <f>IF(E11&lt;=G11,"Bas",IF(E11&lt;=H11,"Normal","Élevé"))</f>
        <v>Normal</v>
      </c>
      <c r="J11" s="46">
        <f>MAX(AVERAGE(G11,H11),E11)-MIN(AVERAGE(G11,H11),E11)</f>
        <v>0.70000000000000018</v>
      </c>
      <c r="K11" s="1">
        <f>IF(E11&gt;AVERAGE(G11:H11), E11-AVERAGE(G11:H11),AVERAGE(G11:H11)-E11)</f>
        <v>0.70000000000000018</v>
      </c>
    </row>
    <row r="12" spans="2:11">
      <c r="B12" s="16" t="s">
        <v>6</v>
      </c>
      <c r="C12" s="66" t="str">
        <f>LOOKUP(B12,Data!B$3:B$21,Data!C$3:C$21)</f>
        <v>Lymphocytes</v>
      </c>
      <c r="D12" s="67"/>
      <c r="E12" s="11">
        <v>2.2000000000000002</v>
      </c>
      <c r="F12" s="12" t="s">
        <v>27</v>
      </c>
      <c r="G12" s="26">
        <f>VLOOKUP(B12,Data!B$3:I$21,MATCH(F$7,Data!B$1:I$1,0),0)</f>
        <v>0.8</v>
      </c>
      <c r="H12" s="29">
        <f>VLOOKUP(B12,Data!B$3:I$21,MATCH(F$7,Data!B$1:I$1,0)+1,0)</f>
        <v>4</v>
      </c>
      <c r="I12" s="47" t="str">
        <f t="shared" ref="I12:I29" si="0">IF(E12&lt;=G12,"Bas",IF(E12&lt;=H12,"Normal","Élevé"))</f>
        <v>Normal</v>
      </c>
      <c r="J12" s="47">
        <f t="shared" ref="J12:J29" si="1">MAX(AVERAGE(G12,H12),E12)-MIN(AVERAGE(G12,H12),E12)</f>
        <v>0.19999999999999973</v>
      </c>
      <c r="K12" s="1">
        <f>ABS(E11-AVERAGE(G11:H11))</f>
        <v>0.70000000000000018</v>
      </c>
    </row>
    <row r="13" spans="2:11">
      <c r="B13" s="16" t="s">
        <v>7</v>
      </c>
      <c r="C13" s="66" t="str">
        <f>LOOKUP(B13,Data!B$3:B$21,Data!C$3:C$21)</f>
        <v>-</v>
      </c>
      <c r="D13" s="67"/>
      <c r="E13" s="11">
        <v>0.5</v>
      </c>
      <c r="F13" s="12" t="s">
        <v>27</v>
      </c>
      <c r="G13" s="26">
        <f>VLOOKUP(B13,Data!B$3:I$21,MATCH(F$7,Data!B$1:I$1,0),0)</f>
        <v>0.1</v>
      </c>
      <c r="H13" s="29">
        <f>VLOOKUP(B13,Data!B$3:I$21,MATCH(F$7,Data!B$1:I$1,0)+1,0)</f>
        <v>1.5</v>
      </c>
      <c r="I13" s="47" t="str">
        <f t="shared" si="0"/>
        <v>Normal</v>
      </c>
      <c r="J13" s="47">
        <f t="shared" si="1"/>
        <v>0.30000000000000004</v>
      </c>
    </row>
    <row r="14" spans="2:11">
      <c r="B14" s="16" t="s">
        <v>8</v>
      </c>
      <c r="C14" s="66" t="str">
        <f>LOOKUP(B14,Data!B$3:B$21,Data!C$3:C$21)</f>
        <v>-</v>
      </c>
      <c r="D14" s="67"/>
      <c r="E14" s="11">
        <v>5.0999999999999996</v>
      </c>
      <c r="F14" s="12" t="s">
        <v>27</v>
      </c>
      <c r="G14" s="26">
        <f>VLOOKUP(B14,Data!B$3:I$21,MATCH(F$7,Data!B$1:I$1,0),0)</f>
        <v>2</v>
      </c>
      <c r="H14" s="29">
        <f>VLOOKUP(B14,Data!B$3:I$21,MATCH(F$7,Data!B$1:I$1,0)+1,0)</f>
        <v>7</v>
      </c>
      <c r="I14" s="47" t="str">
        <f t="shared" si="0"/>
        <v>Normal</v>
      </c>
      <c r="J14" s="47">
        <f t="shared" si="1"/>
        <v>0.59999999999999964</v>
      </c>
    </row>
    <row r="15" spans="2:11">
      <c r="B15" s="16" t="s">
        <v>9</v>
      </c>
      <c r="C15" s="66" t="str">
        <f>LOOKUP(B15,Data!B$3:B$21,Data!C$3:C$21)</f>
        <v>% Lymphocytes</v>
      </c>
      <c r="D15" s="67"/>
      <c r="E15" s="11">
        <v>28</v>
      </c>
      <c r="F15" s="12" t="s">
        <v>23</v>
      </c>
      <c r="G15" s="26">
        <f>VLOOKUP(B15,Data!B$3:I$21,MATCH(F$7,Data!B$1:I$1,0),0)</f>
        <v>20</v>
      </c>
      <c r="H15" s="29">
        <f>VLOOKUP(B15,Data!B$3:I$21,MATCH(F$7,Data!B$1:I$1,0)+1,0)</f>
        <v>40</v>
      </c>
      <c r="I15" s="47" t="str">
        <f t="shared" si="0"/>
        <v>Normal</v>
      </c>
      <c r="J15" s="47">
        <f t="shared" si="1"/>
        <v>2</v>
      </c>
    </row>
    <row r="16" spans="2:11">
      <c r="B16" s="16" t="s">
        <v>10</v>
      </c>
      <c r="C16" s="66" t="str">
        <f>LOOKUP(B16,Data!B$3:B$21,Data!C$3:C$21)</f>
        <v>-</v>
      </c>
      <c r="D16" s="67"/>
      <c r="E16" s="11">
        <v>6</v>
      </c>
      <c r="F16" s="12" t="s">
        <v>23</v>
      </c>
      <c r="G16" s="26">
        <f>VLOOKUP(B16,Data!B$3:I$21,MATCH(F$7,Data!B$1:I$1,0),0)</f>
        <v>3</v>
      </c>
      <c r="H16" s="29">
        <f>VLOOKUP(B16,Data!B$3:I$21,MATCH(F$7,Data!B$1:I$1,0)+1,0)</f>
        <v>15</v>
      </c>
      <c r="I16" s="47" t="str">
        <f t="shared" si="0"/>
        <v>Normal</v>
      </c>
      <c r="J16" s="47">
        <f t="shared" si="1"/>
        <v>3</v>
      </c>
    </row>
    <row r="17" spans="2:10">
      <c r="B17" s="16" t="s">
        <v>11</v>
      </c>
      <c r="C17" s="66" t="str">
        <f>LOOKUP(B17,Data!B$3:B$21,Data!C$3:C$21)</f>
        <v>-</v>
      </c>
      <c r="D17" s="67"/>
      <c r="E17" s="11">
        <v>66</v>
      </c>
      <c r="F17" s="12" t="s">
        <v>23</v>
      </c>
      <c r="G17" s="26">
        <f>VLOOKUP(B17,Data!B$3:I$21,MATCH(F$7,Data!B$1:I$1,0),0)</f>
        <v>50</v>
      </c>
      <c r="H17" s="29">
        <f>VLOOKUP(B17,Data!B$3:I$21,MATCH(F$7,Data!B$1:I$1,0)+1,0)</f>
        <v>70</v>
      </c>
      <c r="I17" s="47" t="str">
        <f t="shared" si="0"/>
        <v>Normal</v>
      </c>
      <c r="J17" s="47">
        <f t="shared" si="1"/>
        <v>6</v>
      </c>
    </row>
    <row r="18" spans="2:10">
      <c r="B18" s="16" t="s">
        <v>12</v>
      </c>
      <c r="C18" s="66" t="str">
        <f>LOOKUP(B18,Data!B$3:B$21,Data!C$3:C$21)</f>
        <v>Hémoglobine</v>
      </c>
      <c r="D18" s="67"/>
      <c r="E18" s="11">
        <v>10.199999999999999</v>
      </c>
      <c r="F18" s="12" t="s">
        <v>24</v>
      </c>
      <c r="G18" s="26">
        <f>VLOOKUP(B18,Data!B$3:I$21,MATCH(F$7,Data!B$1:I$1,0),0)</f>
        <v>14</v>
      </c>
      <c r="H18" s="29">
        <f>VLOOKUP(B18,Data!B$3:I$21,MATCH(F$7,Data!B$1:I$1,0)+1,0)</f>
        <v>17</v>
      </c>
      <c r="I18" s="47" t="str">
        <f t="shared" si="0"/>
        <v>Bas</v>
      </c>
      <c r="J18" s="47">
        <f t="shared" si="1"/>
        <v>5.3000000000000007</v>
      </c>
    </row>
    <row r="19" spans="2:10">
      <c r="B19" s="16" t="s">
        <v>13</v>
      </c>
      <c r="C19" s="66" t="str">
        <f>LOOKUP(B19,Data!B$3:B$21,Data!C$3:C$21)</f>
        <v>Globules Rouges</v>
      </c>
      <c r="D19" s="67"/>
      <c r="E19" s="11">
        <v>3.62</v>
      </c>
      <c r="F19" s="12" t="s">
        <v>28</v>
      </c>
      <c r="G19" s="26">
        <f>VLOOKUP(B19,Data!B$3:I$21,MATCH(F$7,Data!B$1:I$1,0),0)</f>
        <v>4</v>
      </c>
      <c r="H19" s="29">
        <f>VLOOKUP(B19,Data!B$3:I$21,MATCH(F$7,Data!B$1:I$1,0)+1,0)</f>
        <v>6</v>
      </c>
      <c r="I19" s="47" t="str">
        <f t="shared" si="0"/>
        <v>Bas</v>
      </c>
      <c r="J19" s="47">
        <f t="shared" si="1"/>
        <v>1.38</v>
      </c>
    </row>
    <row r="20" spans="2:10">
      <c r="B20" s="16" t="s">
        <v>14</v>
      </c>
      <c r="C20" s="66" t="str">
        <f>LOOKUP(B20,Data!B$3:B$21,Data!C$3:C$21)</f>
        <v>Hématocrite</v>
      </c>
      <c r="D20" s="67"/>
      <c r="E20" s="11">
        <v>32.700000000000003</v>
      </c>
      <c r="F20" s="12" t="s">
        <v>23</v>
      </c>
      <c r="G20" s="26">
        <f>VLOOKUP(B20,Data!B$3:I$21,MATCH(F$7,Data!B$1:I$1,0),0)</f>
        <v>40</v>
      </c>
      <c r="H20" s="29">
        <f>VLOOKUP(B20,Data!B$3:I$21,MATCH(F$7,Data!B$1:I$1,0)+1,0)</f>
        <v>52</v>
      </c>
      <c r="I20" s="47" t="str">
        <f t="shared" si="0"/>
        <v>Bas</v>
      </c>
      <c r="J20" s="47">
        <f t="shared" si="1"/>
        <v>13.299999999999997</v>
      </c>
    </row>
    <row r="21" spans="2:10">
      <c r="B21" s="16" t="s">
        <v>15</v>
      </c>
      <c r="C21" s="66" t="str">
        <f>LOOKUP(B21,Data!B$3:B$21,Data!C$3:C$21)</f>
        <v>Volume Global Moyen</v>
      </c>
      <c r="D21" s="67"/>
      <c r="E21" s="11">
        <v>90.5</v>
      </c>
      <c r="F21" s="12" t="s">
        <v>25</v>
      </c>
      <c r="G21" s="26">
        <f>VLOOKUP(B21,Data!B$3:I$21,MATCH(F$7,Data!B$1:I$1,0),0)</f>
        <v>80</v>
      </c>
      <c r="H21" s="29">
        <f>VLOOKUP(B21,Data!B$3:I$21,MATCH(F$7,Data!B$1:I$1,0)+1,0)</f>
        <v>100</v>
      </c>
      <c r="I21" s="47" t="str">
        <f t="shared" si="0"/>
        <v>Normal</v>
      </c>
      <c r="J21" s="47">
        <f t="shared" si="1"/>
        <v>0.5</v>
      </c>
    </row>
    <row r="22" spans="2:10">
      <c r="B22" s="16" t="s">
        <v>52</v>
      </c>
      <c r="C22" s="66" t="str">
        <f>LOOKUP(B22,Data!B$3:B$21,Data!C$3:C$21)</f>
        <v>Teneur Corpusculaire Moyenne en Hémoglobine</v>
      </c>
      <c r="D22" s="67"/>
      <c r="E22" s="11">
        <v>28.1</v>
      </c>
      <c r="F22" s="12" t="s">
        <v>26</v>
      </c>
      <c r="G22" s="26">
        <f>VLOOKUP(B22,Data!B$3:I$21,MATCH(F$7,Data!B$1:I$1,0),0)</f>
        <v>28</v>
      </c>
      <c r="H22" s="29">
        <f>VLOOKUP(B22,Data!B$3:I$21,MATCH(F$7,Data!B$1:I$1,0)+1,0)</f>
        <v>34</v>
      </c>
      <c r="I22" s="47" t="str">
        <f t="shared" si="0"/>
        <v>Normal</v>
      </c>
      <c r="J22" s="47">
        <f t="shared" si="1"/>
        <v>2.8999999999999986</v>
      </c>
    </row>
    <row r="23" spans="2:10">
      <c r="B23" s="16" t="s">
        <v>16</v>
      </c>
      <c r="C23" s="66" t="str">
        <f>LOOKUP(B23,Data!B$3:B$21,Data!C$3:C$21)</f>
        <v>Concentration Corpusculaire Moyenne en Hémoglobine</v>
      </c>
      <c r="D23" s="67"/>
      <c r="E23" s="11">
        <v>31.1</v>
      </c>
      <c r="F23" s="12" t="s">
        <v>24</v>
      </c>
      <c r="G23" s="26">
        <f>VLOOKUP(B23,Data!B$3:I$21,MATCH(F$7,Data!B$1:I$1,0),0)</f>
        <v>32</v>
      </c>
      <c r="H23" s="29">
        <f>VLOOKUP(B23,Data!B$3:I$21,MATCH(F$7,Data!B$1:I$1,0)+1,0)</f>
        <v>36</v>
      </c>
      <c r="I23" s="47" t="str">
        <f t="shared" si="0"/>
        <v>Bas</v>
      </c>
      <c r="J23" s="47">
        <f t="shared" si="1"/>
        <v>2.8999999999999986</v>
      </c>
    </row>
    <row r="24" spans="2:10">
      <c r="B24" s="16" t="s">
        <v>17</v>
      </c>
      <c r="C24" s="66" t="str">
        <f>LOOKUP(B24,Data!B$3:B$21,Data!C$3:C$21)</f>
        <v>Indice Distribution des globules Rouges</v>
      </c>
      <c r="D24" s="67"/>
      <c r="E24" s="11">
        <v>12</v>
      </c>
      <c r="F24" s="12" t="s">
        <v>23</v>
      </c>
      <c r="G24" s="26">
        <f>VLOOKUP(B24,Data!B$3:I$21,MATCH(F$7,Data!B$1:I$1,0),0)</f>
        <v>11</v>
      </c>
      <c r="H24" s="29">
        <f>VLOOKUP(B24,Data!B$3:I$21,MATCH(F$7,Data!B$1:I$1,0)+1,0)</f>
        <v>16</v>
      </c>
      <c r="I24" s="47" t="str">
        <f t="shared" si="0"/>
        <v>Normal</v>
      </c>
      <c r="J24" s="47">
        <f t="shared" si="1"/>
        <v>1.5</v>
      </c>
    </row>
    <row r="25" spans="2:10">
      <c r="B25" s="16" t="s">
        <v>18</v>
      </c>
      <c r="C25" s="66" t="str">
        <f>LOOKUP(B25,Data!B$3:B$21,Data!C$3:C$21)</f>
        <v>Indice Distribution des globules Rouges</v>
      </c>
      <c r="D25" s="67"/>
      <c r="E25" s="11">
        <v>40</v>
      </c>
      <c r="F25" s="12" t="s">
        <v>25</v>
      </c>
      <c r="G25" s="26">
        <f>VLOOKUP(B25,Data!B$3:I$21,MATCH(F$7,Data!B$1:I$1,0),0)</f>
        <v>35</v>
      </c>
      <c r="H25" s="29">
        <f>VLOOKUP(B25,Data!B$3:I$21,MATCH(F$7,Data!B$1:I$1,0)+1,0)</f>
        <v>56</v>
      </c>
      <c r="I25" s="47" t="str">
        <f t="shared" si="0"/>
        <v>Normal</v>
      </c>
      <c r="J25" s="47">
        <f t="shared" si="1"/>
        <v>5.5</v>
      </c>
    </row>
    <row r="26" spans="2:10">
      <c r="B26" s="16" t="s">
        <v>19</v>
      </c>
      <c r="C26" s="66" t="str">
        <f>LOOKUP(B26,Data!B$3:B$21,Data!C$3:C$21)</f>
        <v>Plaquettes</v>
      </c>
      <c r="D26" s="67"/>
      <c r="E26" s="11">
        <v>338</v>
      </c>
      <c r="F26" s="12" t="s">
        <v>27</v>
      </c>
      <c r="G26" s="26">
        <f>VLOOKUP(B26,Data!B$3:I$21,MATCH(F$7,Data!B$1:I$1,0),0)</f>
        <v>150</v>
      </c>
      <c r="H26" s="29">
        <f>VLOOKUP(B26,Data!B$3:I$21,MATCH(F$7,Data!B$1:I$1,0)+1,0)</f>
        <v>450</v>
      </c>
      <c r="I26" s="47" t="str">
        <f t="shared" si="0"/>
        <v>Normal</v>
      </c>
      <c r="J26" s="47">
        <f t="shared" si="1"/>
        <v>38</v>
      </c>
    </row>
    <row r="27" spans="2:10">
      <c r="B27" s="16" t="s">
        <v>20</v>
      </c>
      <c r="C27" s="66" t="str">
        <f>LOOKUP(B27,Data!B$3:B$21,Data!C$3:C$21)</f>
        <v>Volume Moyen Plaquettaire</v>
      </c>
      <c r="D27" s="67"/>
      <c r="E27" s="11">
        <v>7.8</v>
      </c>
      <c r="F27" s="12" t="s">
        <v>25</v>
      </c>
      <c r="G27" s="26">
        <f>VLOOKUP(B27,Data!B$3:I$21,MATCH(F$7,Data!B$1:I$1,0),0)</f>
        <v>6.5</v>
      </c>
      <c r="H27" s="29">
        <f>VLOOKUP(B27,Data!B$3:I$21,MATCH(F$7,Data!B$1:I$1,0)+1,0)</f>
        <v>12</v>
      </c>
      <c r="I27" s="47" t="str">
        <f t="shared" si="0"/>
        <v>Normal</v>
      </c>
      <c r="J27" s="47">
        <f t="shared" si="1"/>
        <v>1.4500000000000002</v>
      </c>
    </row>
    <row r="28" spans="2:10">
      <c r="B28" s="16" t="s">
        <v>21</v>
      </c>
      <c r="C28" s="66" t="str">
        <f>LOOKUP(B28,Data!B$3:B$21,Data!C$3:C$21)</f>
        <v>Indice de Distribution Plaquettaire</v>
      </c>
      <c r="D28" s="67"/>
      <c r="E28" s="11">
        <v>17.2</v>
      </c>
      <c r="F28" s="10"/>
      <c r="G28" s="26">
        <f>VLOOKUP(B28,Data!B$3:I$21,MATCH(F$7,Data!B$1:I$1,0),0)</f>
        <v>9</v>
      </c>
      <c r="H28" s="29">
        <f>VLOOKUP(B28,Data!B$3:I$21,MATCH(F$7,Data!B$1:I$1,0)+1,0)</f>
        <v>17</v>
      </c>
      <c r="I28" s="47" t="str">
        <f t="shared" si="0"/>
        <v>Élevé</v>
      </c>
      <c r="J28" s="47">
        <f t="shared" si="1"/>
        <v>4.1999999999999993</v>
      </c>
    </row>
    <row r="29" spans="2:10">
      <c r="B29" s="17" t="s">
        <v>22</v>
      </c>
      <c r="C29" s="68" t="str">
        <f>LOOKUP(B29,Data!B$3:B$21,Data!C$3:C$21)</f>
        <v>Procalcitonine</v>
      </c>
      <c r="D29" s="69"/>
      <c r="E29" s="49">
        <v>0.28299999999999997</v>
      </c>
      <c r="F29" s="7" t="s">
        <v>23</v>
      </c>
      <c r="G29" s="27">
        <f>VLOOKUP(B29,Data!B$3:I$21,MATCH(F$7,Data!B$1:I$1,0),0)</f>
        <v>0.108</v>
      </c>
      <c r="H29" s="30">
        <f>VLOOKUP(B29,Data!B$3:I$21,MATCH(F$7,Data!B$1:I$1,0)+1,0)</f>
        <v>0.28199999999999997</v>
      </c>
      <c r="I29" s="45" t="str">
        <f t="shared" si="0"/>
        <v>Élevé</v>
      </c>
      <c r="J29" s="45">
        <f t="shared" si="1"/>
        <v>8.7999999999999995E-2</v>
      </c>
    </row>
    <row r="30" spans="2:10" ht="12.75" customHeight="1"/>
    <row r="31" spans="2:10">
      <c r="G31" s="41"/>
      <c r="H31" s="42"/>
      <c r="I31" s="41" t="s">
        <v>35</v>
      </c>
      <c r="J31" s="31">
        <f>COUNTA(B11:B29)</f>
        <v>19</v>
      </c>
    </row>
    <row r="32" spans="2:10">
      <c r="B32" s="37"/>
      <c r="G32" s="55"/>
      <c r="H32" s="57"/>
      <c r="I32" s="43" t="s">
        <v>55</v>
      </c>
      <c r="J32" s="39">
        <f>COUNTIF(I$11:I$29,"Normal")/J$31</f>
        <v>0.68421052631578949</v>
      </c>
    </row>
    <row r="33" spans="7:10">
      <c r="G33" s="55"/>
      <c r="H33" s="57"/>
      <c r="I33" s="43" t="s">
        <v>56</v>
      </c>
      <c r="J33" s="39">
        <f>COUNTIF(I$11:I$29,"Bas")/J$31</f>
        <v>0.21052631578947367</v>
      </c>
    </row>
    <row r="34" spans="7:10">
      <c r="G34" s="55"/>
      <c r="H34" s="57"/>
      <c r="I34" s="43" t="s">
        <v>57</v>
      </c>
      <c r="J34" s="39">
        <f>COUNTIF(I$11:I$29,"Élevé")/J$31</f>
        <v>0.10526315789473684</v>
      </c>
    </row>
    <row r="35" spans="7:10">
      <c r="G35" s="56"/>
      <c r="H35" s="58"/>
      <c r="I35" s="44" t="s">
        <v>58</v>
      </c>
      <c r="J35" s="40">
        <f>E22/E23</f>
        <v>0.90353697749196138</v>
      </c>
    </row>
  </sheetData>
  <mergeCells count="24">
    <mergeCell ref="C29:D29"/>
    <mergeCell ref="G10:H10"/>
    <mergeCell ref="E10:F10"/>
    <mergeCell ref="C10:D10"/>
    <mergeCell ref="B7:C7"/>
    <mergeCell ref="B8:C8"/>
    <mergeCell ref="C16:D16"/>
    <mergeCell ref="C17:D17"/>
    <mergeCell ref="C18:D18"/>
    <mergeCell ref="C11:D11"/>
    <mergeCell ref="C12:D12"/>
    <mergeCell ref="C13:D13"/>
    <mergeCell ref="C14:D14"/>
    <mergeCell ref="C15:D15"/>
    <mergeCell ref="C24:D24"/>
    <mergeCell ref="C25:D25"/>
    <mergeCell ref="C26:D26"/>
    <mergeCell ref="C27:D27"/>
    <mergeCell ref="C28:D28"/>
    <mergeCell ref="C19:D19"/>
    <mergeCell ref="C20:D20"/>
    <mergeCell ref="C21:D21"/>
    <mergeCell ref="C22:D22"/>
    <mergeCell ref="C23:D23"/>
  </mergeCells>
  <dataValidations count="1">
    <dataValidation type="list" allowBlank="1" showInputMessage="1" showErrorMessage="1" sqref="F7">
      <formula1>"Enfant,Femme,Homme"</formula1>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zoomScaleNormal="100" workbookViewId="0">
      <selection activeCell="J11" sqref="J11"/>
    </sheetView>
  </sheetViews>
  <sheetFormatPr baseColWidth="10" defaultRowHeight="15"/>
  <cols>
    <col min="1" max="1" width="3.5703125" customWidth="1"/>
    <col min="2" max="2" width="12.85546875" customWidth="1"/>
    <col min="3" max="3" width="48.7109375" style="32" customWidth="1"/>
    <col min="4" max="9" width="8.85546875" customWidth="1"/>
  </cols>
  <sheetData>
    <row r="1" spans="2:9" ht="16.5" customHeight="1">
      <c r="D1" s="77" t="s">
        <v>32</v>
      </c>
      <c r="E1" s="78"/>
      <c r="F1" s="79" t="s">
        <v>33</v>
      </c>
      <c r="G1" s="79"/>
      <c r="H1" s="78" t="s">
        <v>34</v>
      </c>
      <c r="I1" s="80"/>
    </row>
    <row r="2" spans="2:9" s="65" customFormat="1" ht="31.5">
      <c r="B2" s="59" t="s">
        <v>60</v>
      </c>
      <c r="C2" s="60" t="s">
        <v>37</v>
      </c>
      <c r="D2" s="61" t="s">
        <v>30</v>
      </c>
      <c r="E2" s="62" t="s">
        <v>31</v>
      </c>
      <c r="F2" s="63" t="s">
        <v>30</v>
      </c>
      <c r="G2" s="64" t="s">
        <v>31</v>
      </c>
      <c r="H2" s="61" t="s">
        <v>30</v>
      </c>
      <c r="I2" s="62" t="s">
        <v>31</v>
      </c>
    </row>
    <row r="3" spans="2:9" ht="15.75">
      <c r="B3" s="15" t="s">
        <v>11</v>
      </c>
      <c r="C3" s="33" t="s">
        <v>50</v>
      </c>
      <c r="D3" s="5">
        <v>50</v>
      </c>
      <c r="E3" s="6">
        <v>70</v>
      </c>
      <c r="F3" s="18">
        <v>50</v>
      </c>
      <c r="G3" s="19">
        <v>70</v>
      </c>
      <c r="H3" s="5">
        <v>50</v>
      </c>
      <c r="I3" s="6">
        <v>70</v>
      </c>
    </row>
    <row r="4" spans="2:9" ht="15.75">
      <c r="B4" s="16" t="s">
        <v>9</v>
      </c>
      <c r="C4" s="34" t="s">
        <v>49</v>
      </c>
      <c r="D4" s="13">
        <v>20</v>
      </c>
      <c r="E4" s="14">
        <v>40</v>
      </c>
      <c r="F4" s="20">
        <v>20</v>
      </c>
      <c r="G4" s="21">
        <v>40</v>
      </c>
      <c r="H4" s="13">
        <v>20</v>
      </c>
      <c r="I4" s="14">
        <v>40</v>
      </c>
    </row>
    <row r="5" spans="2:9" ht="15.75">
      <c r="B5" s="16" t="s">
        <v>10</v>
      </c>
      <c r="C5" s="34" t="s">
        <v>50</v>
      </c>
      <c r="D5" s="13">
        <v>3</v>
      </c>
      <c r="E5" s="14">
        <v>15</v>
      </c>
      <c r="F5" s="20">
        <v>3</v>
      </c>
      <c r="G5" s="21">
        <v>15</v>
      </c>
      <c r="H5" s="13">
        <v>3</v>
      </c>
      <c r="I5" s="14">
        <v>15</v>
      </c>
    </row>
    <row r="6" spans="2:9" ht="15.75">
      <c r="B6" s="16" t="s">
        <v>16</v>
      </c>
      <c r="C6" s="34" t="s">
        <v>40</v>
      </c>
      <c r="D6" s="13">
        <v>32</v>
      </c>
      <c r="E6" s="14">
        <v>36</v>
      </c>
      <c r="F6" s="20">
        <v>30</v>
      </c>
      <c r="G6" s="21">
        <v>35</v>
      </c>
      <c r="H6" s="13">
        <v>28</v>
      </c>
      <c r="I6" s="14">
        <v>33</v>
      </c>
    </row>
    <row r="7" spans="2:9" ht="15.75">
      <c r="B7" s="16" t="s">
        <v>5</v>
      </c>
      <c r="C7" s="34" t="s">
        <v>42</v>
      </c>
      <c r="D7" s="13">
        <v>4</v>
      </c>
      <c r="E7" s="14">
        <v>10</v>
      </c>
      <c r="F7" s="20">
        <v>4</v>
      </c>
      <c r="G7" s="21">
        <v>10</v>
      </c>
      <c r="H7" s="13">
        <v>4</v>
      </c>
      <c r="I7" s="14">
        <v>10</v>
      </c>
    </row>
    <row r="8" spans="2:9" ht="15.75">
      <c r="B8" s="16" t="s">
        <v>13</v>
      </c>
      <c r="C8" s="34" t="s">
        <v>41</v>
      </c>
      <c r="D8" s="13">
        <v>4</v>
      </c>
      <c r="E8" s="14">
        <v>6</v>
      </c>
      <c r="F8" s="20">
        <v>3.5</v>
      </c>
      <c r="G8" s="21">
        <v>4.5</v>
      </c>
      <c r="H8" s="13">
        <v>3.5</v>
      </c>
      <c r="I8" s="14">
        <v>5</v>
      </c>
    </row>
    <row r="9" spans="2:9" ht="15.75">
      <c r="B9" s="16" t="s">
        <v>8</v>
      </c>
      <c r="C9" s="32" t="s">
        <v>50</v>
      </c>
      <c r="D9" s="13">
        <v>2</v>
      </c>
      <c r="E9" s="14">
        <v>7</v>
      </c>
      <c r="F9" s="20">
        <v>2</v>
      </c>
      <c r="G9" s="21">
        <v>7</v>
      </c>
      <c r="H9" s="13">
        <v>2</v>
      </c>
      <c r="I9" s="14">
        <v>7</v>
      </c>
    </row>
    <row r="10" spans="2:9" ht="15.75">
      <c r="B10" s="16" t="s">
        <v>14</v>
      </c>
      <c r="C10" s="34" t="s">
        <v>43</v>
      </c>
      <c r="D10" s="13">
        <v>40</v>
      </c>
      <c r="E10" s="14">
        <v>52</v>
      </c>
      <c r="F10" s="20">
        <v>37</v>
      </c>
      <c r="G10" s="21">
        <v>46</v>
      </c>
      <c r="H10" s="13">
        <v>36</v>
      </c>
      <c r="I10" s="14">
        <v>45</v>
      </c>
    </row>
    <row r="11" spans="2:9" ht="15.75">
      <c r="B11" s="16" t="s">
        <v>12</v>
      </c>
      <c r="C11" s="34" t="s">
        <v>44</v>
      </c>
      <c r="D11" s="13">
        <v>14</v>
      </c>
      <c r="E11" s="14">
        <v>17</v>
      </c>
      <c r="F11" s="20">
        <v>12.5</v>
      </c>
      <c r="G11" s="21">
        <v>15.5</v>
      </c>
      <c r="H11" s="13">
        <v>12</v>
      </c>
      <c r="I11" s="14">
        <v>14.5</v>
      </c>
    </row>
    <row r="12" spans="2:9" ht="15.75">
      <c r="B12" s="16" t="s">
        <v>21</v>
      </c>
      <c r="C12" s="34" t="s">
        <v>45</v>
      </c>
      <c r="D12" s="13">
        <v>9</v>
      </c>
      <c r="E12" s="14">
        <v>17</v>
      </c>
      <c r="F12" s="20">
        <v>9</v>
      </c>
      <c r="G12" s="21">
        <v>17</v>
      </c>
      <c r="H12" s="13">
        <v>9</v>
      </c>
      <c r="I12" s="14">
        <v>17</v>
      </c>
    </row>
    <row r="13" spans="2:9" ht="15.75">
      <c r="B13" s="16" t="s">
        <v>17</v>
      </c>
      <c r="C13" s="34" t="s">
        <v>38</v>
      </c>
      <c r="D13" s="13">
        <v>11</v>
      </c>
      <c r="E13" s="14">
        <v>16</v>
      </c>
      <c r="F13" s="20">
        <v>11</v>
      </c>
      <c r="G13" s="21">
        <v>16</v>
      </c>
      <c r="H13" s="13">
        <v>11</v>
      </c>
      <c r="I13" s="14">
        <v>16</v>
      </c>
    </row>
    <row r="14" spans="2:9" ht="15.75">
      <c r="B14" s="16" t="s">
        <v>18</v>
      </c>
      <c r="C14" s="34" t="s">
        <v>38</v>
      </c>
      <c r="D14" s="13">
        <v>35</v>
      </c>
      <c r="E14" s="14">
        <v>56</v>
      </c>
      <c r="F14" s="20">
        <v>35</v>
      </c>
      <c r="G14" s="21">
        <v>56</v>
      </c>
      <c r="H14" s="13">
        <v>35</v>
      </c>
      <c r="I14" s="14">
        <v>56</v>
      </c>
    </row>
    <row r="15" spans="2:9" ht="15.75">
      <c r="B15" s="16" t="s">
        <v>6</v>
      </c>
      <c r="C15" s="34" t="s">
        <v>46</v>
      </c>
      <c r="D15" s="13">
        <v>0.8</v>
      </c>
      <c r="E15" s="14">
        <v>4</v>
      </c>
      <c r="F15" s="20">
        <v>0.8</v>
      </c>
      <c r="G15" s="21">
        <v>4</v>
      </c>
      <c r="H15" s="13">
        <v>0.8</v>
      </c>
      <c r="I15" s="14">
        <v>4</v>
      </c>
    </row>
    <row r="16" spans="2:9" ht="15.75">
      <c r="B16" s="16" t="s">
        <v>7</v>
      </c>
      <c r="C16" s="34" t="s">
        <v>50</v>
      </c>
      <c r="D16" s="13">
        <v>0.1</v>
      </c>
      <c r="E16" s="14">
        <v>1.5</v>
      </c>
      <c r="F16" s="20">
        <v>0.1</v>
      </c>
      <c r="G16" s="21">
        <v>1.5</v>
      </c>
      <c r="H16" s="13">
        <v>0.1</v>
      </c>
      <c r="I16" s="14">
        <v>1.5</v>
      </c>
    </row>
    <row r="17" spans="2:11" ht="15.75">
      <c r="B17" s="16" t="s">
        <v>22</v>
      </c>
      <c r="C17" s="34" t="s">
        <v>47</v>
      </c>
      <c r="D17" s="13">
        <v>0.108</v>
      </c>
      <c r="E17" s="14">
        <v>0.28199999999999997</v>
      </c>
      <c r="F17" s="20">
        <v>0.108</v>
      </c>
      <c r="G17" s="21">
        <v>0.28199999999999997</v>
      </c>
      <c r="H17" s="13">
        <v>0.108</v>
      </c>
      <c r="I17" s="14">
        <v>0.28199999999999997</v>
      </c>
      <c r="K17" s="36"/>
    </row>
    <row r="18" spans="2:11" ht="15.75">
      <c r="B18" s="16" t="s">
        <v>19</v>
      </c>
      <c r="C18" s="34" t="s">
        <v>48</v>
      </c>
      <c r="D18" s="13">
        <v>150</v>
      </c>
      <c r="E18" s="14">
        <v>450</v>
      </c>
      <c r="F18" s="20">
        <v>150</v>
      </c>
      <c r="G18" s="21">
        <v>450</v>
      </c>
      <c r="H18" s="13">
        <v>150</v>
      </c>
      <c r="I18" s="14">
        <v>450</v>
      </c>
    </row>
    <row r="19" spans="2:11" ht="15.75">
      <c r="B19" s="16" t="s">
        <v>52</v>
      </c>
      <c r="C19" s="34" t="s">
        <v>53</v>
      </c>
      <c r="D19" s="13">
        <v>28</v>
      </c>
      <c r="E19" s="14">
        <v>34</v>
      </c>
      <c r="F19" s="20">
        <v>27</v>
      </c>
      <c r="G19" s="21">
        <v>32</v>
      </c>
      <c r="H19" s="13">
        <v>24</v>
      </c>
      <c r="I19" s="14">
        <v>27</v>
      </c>
    </row>
    <row r="20" spans="2:11" ht="15.75">
      <c r="B20" s="16" t="s">
        <v>15</v>
      </c>
      <c r="C20" s="34" t="s">
        <v>36</v>
      </c>
      <c r="D20" s="13">
        <v>80</v>
      </c>
      <c r="E20" s="14">
        <v>100</v>
      </c>
      <c r="F20" s="20">
        <v>80</v>
      </c>
      <c r="G20" s="21">
        <v>95</v>
      </c>
      <c r="H20" s="13">
        <v>74</v>
      </c>
      <c r="I20" s="14">
        <v>91</v>
      </c>
    </row>
    <row r="21" spans="2:11" ht="15.75">
      <c r="B21" s="17" t="s">
        <v>20</v>
      </c>
      <c r="C21" s="35" t="s">
        <v>39</v>
      </c>
      <c r="D21" s="8">
        <v>6.5</v>
      </c>
      <c r="E21" s="9">
        <v>12</v>
      </c>
      <c r="F21" s="22">
        <v>6.5</v>
      </c>
      <c r="G21" s="23">
        <v>12</v>
      </c>
      <c r="H21" s="8">
        <v>6.5</v>
      </c>
      <c r="I21" s="9">
        <v>12</v>
      </c>
    </row>
  </sheetData>
  <sortState ref="B3:H21">
    <sortCondition ref="B3"/>
  </sortState>
  <mergeCells count="3">
    <mergeCell ref="D1:E1"/>
    <mergeCell ref="F1:G1"/>
    <mergeCell ref="H1:I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NFS</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2021-07-01T14:06:27Z</dcterms:modified>
</cp:coreProperties>
</file>